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gj05001\Desktop\"/>
    </mc:Choice>
  </mc:AlternateContent>
  <bookViews>
    <workbookView xWindow="0" yWindow="1800" windowWidth="28800" windowHeight="11985"/>
  </bookViews>
  <sheets>
    <sheet name="Manual Timeshee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2" l="1"/>
  <c r="P12" i="2"/>
  <c r="P11" i="2"/>
  <c r="P10" i="2"/>
  <c r="P9" i="2"/>
  <c r="P8" i="2"/>
  <c r="P7" i="2"/>
  <c r="P6" i="2"/>
  <c r="P5" i="2"/>
  <c r="K42" i="2" l="1"/>
  <c r="J10" i="2"/>
  <c r="J8" i="2"/>
  <c r="J6" i="2" l="1"/>
  <c r="K6" i="2" s="1"/>
  <c r="K10" i="2"/>
  <c r="J9" i="2"/>
  <c r="K9" i="2" s="1"/>
  <c r="K8" i="2"/>
  <c r="J7" i="2"/>
  <c r="K7" i="2" s="1"/>
  <c r="H38" i="2" l="1"/>
  <c r="H34" i="2"/>
  <c r="H30" i="2"/>
  <c r="H26" i="2"/>
  <c r="H22" i="2"/>
  <c r="H18" i="2"/>
  <c r="H14" i="2"/>
  <c r="A38" i="2"/>
  <c r="A34" i="2"/>
  <c r="A30" i="2"/>
  <c r="A26" i="2"/>
  <c r="A22" i="2"/>
  <c r="A18" i="2"/>
  <c r="A14" i="2"/>
  <c r="C9" i="2"/>
</calcChain>
</file>

<file path=xl/sharedStrings.xml><?xml version="1.0" encoding="utf-8"?>
<sst xmlns="http://schemas.openxmlformats.org/spreadsheetml/2006/main" count="47" uniqueCount="43">
  <si>
    <t>Employee Signature</t>
  </si>
  <si>
    <t>Date</t>
  </si>
  <si>
    <t>Week 1</t>
  </si>
  <si>
    <t>Week 2</t>
  </si>
  <si>
    <t>UConn Payroll Department - Manual Timesheet</t>
  </si>
  <si>
    <t>Pay Period Start</t>
  </si>
  <si>
    <t>Email or Fax (860.486.4296) the completed form to the Payroll contact by Monday of non-pay week.</t>
  </si>
  <si>
    <t>Approver Signature</t>
  </si>
  <si>
    <t>* TRC</t>
  </si>
  <si>
    <t>* Department Comments</t>
  </si>
  <si>
    <t>Payroll Contacts</t>
  </si>
  <si>
    <t>Personal</t>
  </si>
  <si>
    <t>Vacation</t>
  </si>
  <si>
    <t>Holiday</t>
  </si>
  <si>
    <t>Sick</t>
  </si>
  <si>
    <t>Usage</t>
  </si>
  <si>
    <t>End Bal</t>
  </si>
  <si>
    <t>Comp Time</t>
  </si>
  <si>
    <t>Ellen Lowe</t>
  </si>
  <si>
    <t>x 6915</t>
  </si>
  <si>
    <t>ellen.lowe@uconn.edu</t>
  </si>
  <si>
    <t>REG</t>
  </si>
  <si>
    <t>VAC</t>
  </si>
  <si>
    <t>PL</t>
  </si>
  <si>
    <t>HOL</t>
  </si>
  <si>
    <t>SICK</t>
  </si>
  <si>
    <t>** Comp Time is only applicable to AAUP</t>
  </si>
  <si>
    <t>Accruals/Entitlements (hours)</t>
  </si>
  <si>
    <t>HCU</t>
  </si>
  <si>
    <t>CU</t>
  </si>
  <si>
    <t>CCE</t>
  </si>
  <si>
    <t>Name</t>
  </si>
  <si>
    <t>Employee #</t>
  </si>
  <si>
    <t>Record #</t>
  </si>
  <si>
    <t>Job Title</t>
  </si>
  <si>
    <t>Pay Period End</t>
  </si>
  <si>
    <t>Beg Bal</t>
  </si>
  <si>
    <t>Comments</t>
  </si>
  <si>
    <t>Hours</t>
  </si>
  <si>
    <t>Grey fields will autopopulate.  Clicking on *TRC will display the Time Reporting Code definitions.</t>
  </si>
  <si>
    <t>Type</t>
  </si>
  <si>
    <t>Total Reported Payable Hours</t>
  </si>
  <si>
    <t>HWCE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</si>
</sst>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;@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Fill="1" applyBorder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2" fontId="0" fillId="0" borderId="0" xfId="0" applyNumberFormat="1" applyFill="1" applyBorder="1" applyProtection="1"/>
    <xf numFmtId="0" fontId="1" fillId="0" borderId="0" xfId="0" applyFont="1" applyFill="1" applyBorder="1" applyAlignment="1" applyProtection="1"/>
    <xf numFmtId="0" fontId="3" fillId="0" borderId="0" xfId="0" applyFont="1" applyAlignment="1" applyProtection="1"/>
    <xf numFmtId="14" fontId="1" fillId="0" borderId="0" xfId="0" applyNumberFormat="1" applyFont="1" applyFill="1" applyBorder="1" applyAlignment="1" applyProtection="1"/>
    <xf numFmtId="14" fontId="1" fillId="0" borderId="23" xfId="0" applyNumberFormat="1" applyFont="1" applyFill="1" applyBorder="1" applyAlignment="1" applyProtection="1"/>
    <xf numFmtId="0" fontId="2" fillId="0" borderId="0" xfId="0" applyFont="1" applyAlignment="1" applyProtection="1">
      <alignment horizontal="center"/>
    </xf>
    <xf numFmtId="49" fontId="0" fillId="0" borderId="0" xfId="0" applyNumberFormat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vertical="center" wrapText="1"/>
    </xf>
    <xf numFmtId="0" fontId="1" fillId="2" borderId="26" xfId="0" applyFont="1" applyFill="1" applyBorder="1" applyAlignment="1" applyProtection="1">
      <alignment horizontal="center"/>
    </xf>
    <xf numFmtId="14" fontId="1" fillId="0" borderId="0" xfId="0" applyNumberFormat="1" applyFont="1" applyFill="1" applyBorder="1" applyAlignment="1" applyProtection="1">
      <alignment horizontal="center"/>
    </xf>
    <xf numFmtId="49" fontId="0" fillId="0" borderId="0" xfId="0" applyNumberFormat="1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49" fontId="0" fillId="0" borderId="0" xfId="0" applyNumberForma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/>
    <xf numFmtId="49" fontId="1" fillId="0" borderId="0" xfId="0" applyNumberFormat="1" applyFont="1" applyFill="1" applyBorder="1" applyAlignment="1" applyProtection="1">
      <alignment vertical="center" wrapText="1"/>
    </xf>
    <xf numFmtId="0" fontId="0" fillId="0" borderId="1" xfId="0" applyBorder="1" applyAlignment="1">
      <alignment horizontal="center"/>
    </xf>
    <xf numFmtId="0" fontId="3" fillId="0" borderId="0" xfId="0" applyFont="1" applyAlignment="1" applyProtection="1">
      <alignment vertical="center" wrapText="1"/>
    </xf>
    <xf numFmtId="2" fontId="0" fillId="0" borderId="7" xfId="0" applyNumberFormat="1" applyFont="1" applyFill="1" applyBorder="1" applyAlignment="1" applyProtection="1">
      <alignment horizontal="center"/>
      <protection locked="0"/>
    </xf>
    <xf numFmtId="49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2" fontId="0" fillId="0" borderId="15" xfId="0" applyNumberFormat="1" applyFont="1" applyFill="1" applyBorder="1" applyAlignment="1" applyProtection="1">
      <alignment horizontal="center"/>
      <protection locked="0"/>
    </xf>
    <xf numFmtId="49" fontId="0" fillId="0" borderId="16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49" fontId="0" fillId="0" borderId="14" xfId="0" applyNumberFormat="1" applyFont="1" applyFill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vertical="center" wrapText="1"/>
    </xf>
    <xf numFmtId="0" fontId="4" fillId="0" borderId="31" xfId="0" applyFont="1" applyFill="1" applyBorder="1" applyAlignment="1" applyProtection="1">
      <alignment vertical="center"/>
    </xf>
    <xf numFmtId="2" fontId="0" fillId="0" borderId="1" xfId="0" applyNumberFormat="1" applyFont="1" applyFill="1" applyBorder="1" applyAlignment="1" applyProtection="1">
      <alignment horizontal="center"/>
      <protection locked="0"/>
    </xf>
    <xf numFmtId="0" fontId="1" fillId="2" borderId="44" xfId="0" applyFont="1" applyFill="1" applyBorder="1" applyAlignment="1" applyProtection="1">
      <alignment horizontal="center"/>
    </xf>
    <xf numFmtId="0" fontId="1" fillId="2" borderId="25" xfId="0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2" fontId="0" fillId="3" borderId="1" xfId="0" applyNumberFormat="1" applyFill="1" applyBorder="1" applyAlignment="1" applyProtection="1">
      <alignment horizontal="center" vertical="center" wrapText="1"/>
    </xf>
    <xf numFmtId="2" fontId="0" fillId="0" borderId="1" xfId="0" applyNumberForma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65" fontId="1" fillId="0" borderId="1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</xf>
    <xf numFmtId="165" fontId="1" fillId="3" borderId="3" xfId="0" applyNumberFormat="1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1" fillId="2" borderId="1" xfId="0" applyFont="1" applyFill="1" applyBorder="1" applyAlignment="1" applyProtection="1">
      <alignment horizontal="left"/>
    </xf>
    <xf numFmtId="49" fontId="0" fillId="0" borderId="1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2" fontId="0" fillId="3" borderId="1" xfId="0" applyNumberForma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21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32" xfId="0" applyFont="1" applyFill="1" applyBorder="1" applyAlignment="1" applyProtection="1">
      <alignment horizontal="center" vertical="center" wrapText="1"/>
    </xf>
    <xf numFmtId="0" fontId="1" fillId="3" borderId="33" xfId="0" applyFont="1" applyFill="1" applyBorder="1" applyAlignment="1" applyProtection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34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30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/>
    </xf>
    <xf numFmtId="0" fontId="5" fillId="0" borderId="39" xfId="0" applyFont="1" applyFill="1" applyBorder="1" applyAlignment="1" applyProtection="1">
      <alignment horizontal="center" vertical="center"/>
    </xf>
    <xf numFmtId="0" fontId="1" fillId="2" borderId="37" xfId="0" applyFont="1" applyFill="1" applyBorder="1" applyAlignment="1" applyProtection="1">
      <alignment horizontal="center"/>
    </xf>
    <xf numFmtId="0" fontId="1" fillId="2" borderId="25" xfId="0" applyFont="1" applyFill="1" applyBorder="1" applyAlignment="1" applyProtection="1">
      <alignment horizontal="center"/>
    </xf>
    <xf numFmtId="1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24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49" fontId="0" fillId="0" borderId="38" xfId="0" applyNumberFormat="1" applyBorder="1" applyAlignment="1" applyProtection="1">
      <alignment horizontal="center" vertical="center" wrapText="1"/>
      <protection locked="0"/>
    </xf>
    <xf numFmtId="49" fontId="0" fillId="0" borderId="39" xfId="0" applyNumberFormat="1" applyBorder="1" applyAlignment="1" applyProtection="1">
      <alignment horizontal="center" vertical="center" wrapText="1"/>
      <protection locked="0"/>
    </xf>
    <xf numFmtId="49" fontId="0" fillId="0" borderId="40" xfId="0" applyNumberFormat="1" applyBorder="1" applyAlignment="1" applyProtection="1">
      <alignment horizontal="center" vertical="center" wrapText="1"/>
      <protection locked="0"/>
    </xf>
    <xf numFmtId="49" fontId="0" fillId="0" borderId="23" xfId="0" applyNumberForma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49" fontId="0" fillId="0" borderId="45" xfId="0" applyNumberFormat="1" applyBorder="1" applyAlignment="1" applyProtection="1">
      <alignment horizontal="center" vertical="center" wrapText="1"/>
      <protection locked="0"/>
    </xf>
    <xf numFmtId="49" fontId="0" fillId="0" borderId="41" xfId="0" applyNumberFormat="1" applyBorder="1" applyAlignment="1" applyProtection="1">
      <alignment horizontal="center" vertical="center" wrapText="1"/>
      <protection locked="0"/>
    </xf>
    <xf numFmtId="49" fontId="0" fillId="0" borderId="42" xfId="0" applyNumberFormat="1" applyBorder="1" applyAlignment="1" applyProtection="1">
      <alignment horizontal="center" vertical="center" wrapText="1"/>
      <protection locked="0"/>
    </xf>
    <xf numFmtId="49" fontId="0" fillId="0" borderId="43" xfId="0" applyNumberFormat="1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0" fillId="0" borderId="42" xfId="0" applyBorder="1" applyAlignment="1" applyProtection="1">
      <alignment horizontal="center"/>
    </xf>
    <xf numFmtId="0" fontId="0" fillId="0" borderId="43" xfId="0" applyBorder="1" applyAlignment="1" applyProtection="1">
      <alignment horizontal="center"/>
    </xf>
    <xf numFmtId="0" fontId="0" fillId="0" borderId="1" xfId="0" applyBorder="1" applyAlignment="1">
      <alignment horizontal="center"/>
    </xf>
    <xf numFmtId="2" fontId="1" fillId="0" borderId="46" xfId="0" applyNumberFormat="1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3" borderId="20" xfId="0" applyFont="1" applyFill="1" applyBorder="1" applyAlignment="1" applyProtection="1">
      <alignment horizontal="center" vertical="center" wrapText="1"/>
    </xf>
    <xf numFmtId="0" fontId="5" fillId="0" borderId="46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53"/>
  <sheetViews>
    <sheetView tabSelected="1" zoomScaleNormal="100" workbookViewId="0">
      <selection activeCell="V10" sqref="V10"/>
    </sheetView>
  </sheetViews>
  <sheetFormatPr defaultRowHeight="15" x14ac:dyDescent="0.25"/>
  <cols>
    <col min="1" max="1" width="13.28515625" style="1" customWidth="1"/>
    <col min="2" max="3" width="9.7109375" style="1" customWidth="1"/>
    <col min="4" max="4" width="5.7109375" style="1" customWidth="1"/>
    <col min="5" max="5" width="4" style="1" customWidth="1"/>
    <col min="6" max="6" width="6.140625" style="1" customWidth="1"/>
    <col min="7" max="7" width="2" style="1" customWidth="1"/>
    <col min="8" max="8" width="12.28515625" style="1" customWidth="1"/>
    <col min="9" max="10" width="9.7109375" style="1" customWidth="1"/>
    <col min="11" max="11" width="5.7109375" style="1" customWidth="1"/>
    <col min="12" max="12" width="4" style="1" customWidth="1"/>
    <col min="13" max="13" width="6.140625" style="1" customWidth="1"/>
    <col min="14" max="14" width="9.140625" style="1"/>
    <col min="15" max="15" width="9.140625" style="1" hidden="1" customWidth="1"/>
    <col min="16" max="16" width="0" style="49" hidden="1" customWidth="1"/>
    <col min="17" max="16384" width="9.140625" style="1"/>
  </cols>
  <sheetData>
    <row r="1" spans="1:16" ht="21" x14ac:dyDescent="0.35">
      <c r="A1" s="52" t="s">
        <v>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6" ht="15" customHeight="1" x14ac:dyDescent="0.25">
      <c r="A2" s="58" t="s">
        <v>39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6" ht="5.25" customHeight="1" x14ac:dyDescent="0.3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6" x14ac:dyDescent="0.25">
      <c r="A4" s="59" t="s">
        <v>31</v>
      </c>
      <c r="B4" s="59"/>
      <c r="C4" s="60"/>
      <c r="D4" s="60"/>
      <c r="E4" s="60"/>
      <c r="F4" s="60"/>
      <c r="H4" s="78" t="s">
        <v>27</v>
      </c>
      <c r="I4" s="78"/>
      <c r="J4" s="78"/>
      <c r="K4" s="78"/>
      <c r="L4" s="78"/>
      <c r="M4" s="11"/>
    </row>
    <row r="5" spans="1:16" ht="15" customHeight="1" x14ac:dyDescent="0.25">
      <c r="A5" s="59" t="s">
        <v>32</v>
      </c>
      <c r="B5" s="59"/>
      <c r="C5" s="60"/>
      <c r="D5" s="60"/>
      <c r="E5" s="60"/>
      <c r="F5" s="60"/>
      <c r="H5" s="48" t="s">
        <v>40</v>
      </c>
      <c r="I5" s="44" t="s">
        <v>36</v>
      </c>
      <c r="J5" s="44" t="s">
        <v>15</v>
      </c>
      <c r="K5" s="61" t="s">
        <v>16</v>
      </c>
      <c r="L5" s="61"/>
      <c r="M5" s="26"/>
      <c r="O5" s="1" t="s">
        <v>21</v>
      </c>
      <c r="P5" s="50">
        <f>SUMIF($C$14:$C$41,"REG",$B$14:$B$41)+SUMIF($J$14:$J$41,"REG",$I$14:$I$41)</f>
        <v>0</v>
      </c>
    </row>
    <row r="6" spans="1:16" x14ac:dyDescent="0.25">
      <c r="A6" s="59" t="s">
        <v>33</v>
      </c>
      <c r="B6" s="59"/>
      <c r="C6" s="60"/>
      <c r="D6" s="60"/>
      <c r="E6" s="60"/>
      <c r="F6" s="60"/>
      <c r="H6" s="39" t="s">
        <v>12</v>
      </c>
      <c r="I6" s="47"/>
      <c r="J6" s="46">
        <f>SUMIF($C$14:$C$41,"VAC",$B$14:$B$41)+SUMIF($J$14:$J$41,"VAC",$I$14:$I$41)</f>
        <v>0</v>
      </c>
      <c r="K6" s="62">
        <f>I6-J6</f>
        <v>0</v>
      </c>
      <c r="L6" s="62"/>
      <c r="M6" s="24"/>
      <c r="O6" s="1" t="s">
        <v>22</v>
      </c>
      <c r="P6" s="50">
        <f>SUMIF($C$14:$C$41,"VAC",$B$14:$B$41)+SUMIF($J$14:$J$41,"VAC",$I$14:$I$41)</f>
        <v>0</v>
      </c>
    </row>
    <row r="7" spans="1:16" x14ac:dyDescent="0.25">
      <c r="A7" s="59" t="s">
        <v>34</v>
      </c>
      <c r="B7" s="59"/>
      <c r="C7" s="60"/>
      <c r="D7" s="60"/>
      <c r="E7" s="60"/>
      <c r="F7" s="60"/>
      <c r="G7" s="2"/>
      <c r="H7" s="39" t="s">
        <v>11</v>
      </c>
      <c r="I7" s="47"/>
      <c r="J7" s="46">
        <f>SUMIF($C$14:$C$41,"PL",$B$14:$B$41)+SUMIF($J$14:$J$41,"PL",$I$14:$I$41)</f>
        <v>0</v>
      </c>
      <c r="K7" s="62">
        <f>I7-J7</f>
        <v>0</v>
      </c>
      <c r="L7" s="62"/>
      <c r="M7" s="24"/>
      <c r="O7" s="1" t="s">
        <v>23</v>
      </c>
      <c r="P7" s="50">
        <f>SUMIF($C$14:$C$41,"PL",$B$14:$B$41)+SUMIF($J$14:$J$41,"PL",$I$14:$I$41)</f>
        <v>0</v>
      </c>
    </row>
    <row r="8" spans="1:16" x14ac:dyDescent="0.25">
      <c r="A8" s="11"/>
      <c r="B8" s="11"/>
      <c r="C8" s="6"/>
      <c r="D8" s="6"/>
      <c r="E8" s="6"/>
      <c r="F8" s="6"/>
      <c r="G8" s="3"/>
      <c r="H8" s="39" t="s">
        <v>13</v>
      </c>
      <c r="I8" s="47"/>
      <c r="J8" s="46">
        <f>SUMIF($C$14:$C$41,"HCU",$B$14:$B$41)+SUMIF($J$14:$J$41,"HCU",$I$14:$I$41)</f>
        <v>0</v>
      </c>
      <c r="K8" s="62">
        <f>I8-J8</f>
        <v>0</v>
      </c>
      <c r="L8" s="62"/>
      <c r="M8" s="24"/>
      <c r="O8" s="1" t="s">
        <v>24</v>
      </c>
      <c r="P8" s="50">
        <f>SUMIF($C$14:$C$41,"HOL",$B$14:$B$41)+SUMIF($J$14:$J$41,"HOL",$I$14:$I$41)</f>
        <v>0</v>
      </c>
    </row>
    <row r="9" spans="1:16" x14ac:dyDescent="0.25">
      <c r="A9" s="56" t="s">
        <v>5</v>
      </c>
      <c r="B9" s="57"/>
      <c r="C9" s="54" t="str">
        <f>IF(C10&lt;&gt;"",C10-13,"")</f>
        <v/>
      </c>
      <c r="D9" s="55"/>
      <c r="E9" s="4"/>
      <c r="F9" s="5"/>
      <c r="G9" s="3"/>
      <c r="H9" s="39" t="s">
        <v>14</v>
      </c>
      <c r="I9" s="47"/>
      <c r="J9" s="46">
        <f>SUMIF($C$14:$C$41,"SICK",$B$14:$B$41)+SUMIF($J$14:$J$41,"SICK",$I$14:$I$41)</f>
        <v>0</v>
      </c>
      <c r="K9" s="62">
        <f>I9-J9</f>
        <v>0</v>
      </c>
      <c r="L9" s="62"/>
      <c r="M9" s="24"/>
      <c r="O9" s="1" t="s">
        <v>28</v>
      </c>
      <c r="P9" s="50">
        <f>SUMIF($C$14:$C$41,"HCU",$B$14:$B$41)+SUMIF($J$14:$J$41,"HCU",$I$14:$I$41)</f>
        <v>0</v>
      </c>
    </row>
    <row r="10" spans="1:16" x14ac:dyDescent="0.25">
      <c r="A10" s="56" t="s">
        <v>35</v>
      </c>
      <c r="B10" s="57"/>
      <c r="C10" s="53"/>
      <c r="D10" s="53"/>
      <c r="E10" s="14"/>
      <c r="F10" s="13"/>
      <c r="G10" s="3"/>
      <c r="H10" s="25" t="s">
        <v>17</v>
      </c>
      <c r="I10" s="41"/>
      <c r="J10" s="46">
        <f>SUMIF($C$14:$C$41,"CU",$B$14:$B$41)+SUMIF($J$14:$J$41,"CU",$I$14:$I$41)</f>
        <v>0</v>
      </c>
      <c r="K10" s="62">
        <f>I10-J10</f>
        <v>0</v>
      </c>
      <c r="L10" s="62"/>
      <c r="O10" s="1" t="s">
        <v>42</v>
      </c>
      <c r="P10" s="50">
        <f>SUMIF($C$14:$C$41,"HWCE",$B$14:$B$41)+SUMIF($J$14:$J$41,"HWCE",$I$14:$I$41)</f>
        <v>0</v>
      </c>
    </row>
    <row r="11" spans="1:16" x14ac:dyDescent="0.25">
      <c r="A11" s="11"/>
      <c r="B11" s="11"/>
      <c r="C11" s="20"/>
      <c r="D11" s="20"/>
      <c r="E11" s="13"/>
      <c r="F11" s="13"/>
      <c r="G11" s="3"/>
      <c r="H11" s="79" t="s">
        <v>26</v>
      </c>
      <c r="I11" s="79"/>
      <c r="J11" s="79"/>
      <c r="K11" s="79"/>
      <c r="L11" s="79"/>
      <c r="O11" s="1" t="s">
        <v>25</v>
      </c>
      <c r="P11" s="50">
        <f>SUMIF($C$14:$C$41,"SICK",$B$14:$B$41)+SUMIF($J$14:$J$41,"SICK",$I$14:$I$41)</f>
        <v>0</v>
      </c>
    </row>
    <row r="12" spans="1:16" ht="15.75" thickBot="1" x14ac:dyDescent="0.3">
      <c r="A12" s="11"/>
      <c r="B12" s="11"/>
      <c r="C12" s="20"/>
      <c r="D12" s="20"/>
      <c r="E12" s="13"/>
      <c r="F12" s="13"/>
      <c r="G12" s="3"/>
      <c r="H12" s="40"/>
      <c r="I12" s="40"/>
      <c r="J12" s="40"/>
      <c r="K12" s="40"/>
      <c r="L12" s="40"/>
      <c r="O12" s="1" t="s">
        <v>30</v>
      </c>
      <c r="P12" s="50">
        <f>SUMIF($C$14:$C$41,"CCE",$B$14:$B$41)+SUMIF($J$14:$J$41,"CCE",$I$14:$I$41)</f>
        <v>0</v>
      </c>
    </row>
    <row r="13" spans="1:16" ht="15.75" thickBot="1" x14ac:dyDescent="0.3">
      <c r="A13" s="45" t="s">
        <v>2</v>
      </c>
      <c r="B13" s="42" t="s">
        <v>38</v>
      </c>
      <c r="C13" s="19" t="s">
        <v>8</v>
      </c>
      <c r="D13" s="80" t="s">
        <v>37</v>
      </c>
      <c r="E13" s="80"/>
      <c r="F13" s="81"/>
      <c r="G13" s="7"/>
      <c r="H13" s="45" t="s">
        <v>3</v>
      </c>
      <c r="I13" s="19" t="s">
        <v>38</v>
      </c>
      <c r="J13" s="43" t="s">
        <v>8</v>
      </c>
      <c r="K13" s="120" t="s">
        <v>37</v>
      </c>
      <c r="L13" s="80"/>
      <c r="M13" s="81"/>
      <c r="O13" s="1" t="s">
        <v>29</v>
      </c>
      <c r="P13" s="50">
        <f>SUMIF($C$14:$C$41,"CU",$B$14:$B$41)+SUMIF($J$14:$J$41,"CU",$I$14:$I$41)</f>
        <v>0</v>
      </c>
    </row>
    <row r="14" spans="1:16" x14ac:dyDescent="0.25">
      <c r="A14" s="63" t="str">
        <f>IF(C10&lt;&gt;"",TEXT($C$10-13,"mm/dd")&amp;CHAR(10)&amp;" Friday","")</f>
        <v/>
      </c>
      <c r="B14" s="29"/>
      <c r="C14" s="30"/>
      <c r="D14" s="69"/>
      <c r="E14" s="70"/>
      <c r="F14" s="71"/>
      <c r="G14" s="7"/>
      <c r="H14" s="63" t="str">
        <f>IF(C10&lt;&gt;"",TEXT($C$10-6,"mm/dd")&amp;CHAR(10)&amp;" Friday","")</f>
        <v/>
      </c>
      <c r="I14" s="29"/>
      <c r="J14" s="30"/>
      <c r="K14" s="69"/>
      <c r="L14" s="70"/>
      <c r="M14" s="71"/>
    </row>
    <row r="15" spans="1:16" x14ac:dyDescent="0.25">
      <c r="A15" s="67"/>
      <c r="B15" s="31"/>
      <c r="C15" s="32"/>
      <c r="D15" s="72"/>
      <c r="E15" s="73"/>
      <c r="F15" s="74"/>
      <c r="G15" s="7"/>
      <c r="H15" s="65"/>
      <c r="I15" s="31"/>
      <c r="J15" s="32"/>
      <c r="K15" s="72"/>
      <c r="L15" s="73"/>
      <c r="M15" s="74"/>
    </row>
    <row r="16" spans="1:16" x14ac:dyDescent="0.25">
      <c r="A16" s="67"/>
      <c r="B16" s="33"/>
      <c r="C16" s="34"/>
      <c r="D16" s="72"/>
      <c r="E16" s="73"/>
      <c r="F16" s="74"/>
      <c r="G16" s="7"/>
      <c r="H16" s="118"/>
      <c r="I16" s="33"/>
      <c r="J16" s="34"/>
      <c r="K16" s="72"/>
      <c r="L16" s="73"/>
      <c r="M16" s="74"/>
    </row>
    <row r="17" spans="1:13" ht="15.75" thickBot="1" x14ac:dyDescent="0.3">
      <c r="A17" s="68"/>
      <c r="B17" s="35"/>
      <c r="C17" s="36"/>
      <c r="D17" s="75"/>
      <c r="E17" s="76"/>
      <c r="F17" s="77"/>
      <c r="G17" s="7"/>
      <c r="H17" s="66"/>
      <c r="I17" s="35"/>
      <c r="J17" s="36"/>
      <c r="K17" s="75"/>
      <c r="L17" s="76"/>
      <c r="M17" s="77"/>
    </row>
    <row r="18" spans="1:13" x14ac:dyDescent="0.25">
      <c r="A18" s="63" t="str">
        <f>IF(C10&lt;&gt;"",TEXT($C$10-12,"mm/dd")&amp;CHAR(10)&amp;" Saturday","")</f>
        <v/>
      </c>
      <c r="B18" s="29"/>
      <c r="C18" s="30"/>
      <c r="D18" s="82"/>
      <c r="E18" s="83"/>
      <c r="F18" s="84"/>
      <c r="G18" s="8"/>
      <c r="H18" s="63" t="str">
        <f>IF(C10&lt;&gt;"",TEXT($C$10-5,"mm/dd")&amp;CHAR(10)&amp;" Saturday","")</f>
        <v/>
      </c>
      <c r="I18" s="29"/>
      <c r="J18" s="30"/>
      <c r="K18" s="69"/>
      <c r="L18" s="70"/>
      <c r="M18" s="71"/>
    </row>
    <row r="19" spans="1:13" x14ac:dyDescent="0.25">
      <c r="A19" s="64"/>
      <c r="B19" s="37"/>
      <c r="C19" s="38"/>
      <c r="D19" s="85"/>
      <c r="E19" s="86"/>
      <c r="F19" s="87"/>
      <c r="G19" s="8"/>
      <c r="H19" s="64"/>
      <c r="I19" s="37"/>
      <c r="J19" s="38"/>
      <c r="K19" s="72"/>
      <c r="L19" s="73"/>
      <c r="M19" s="74"/>
    </row>
    <row r="20" spans="1:13" x14ac:dyDescent="0.25">
      <c r="A20" s="65"/>
      <c r="B20" s="31"/>
      <c r="C20" s="32"/>
      <c r="D20" s="85"/>
      <c r="E20" s="86"/>
      <c r="F20" s="87"/>
      <c r="G20" s="7"/>
      <c r="H20" s="65"/>
      <c r="I20" s="31"/>
      <c r="J20" s="32"/>
      <c r="K20" s="72"/>
      <c r="L20" s="73"/>
      <c r="M20" s="74"/>
    </row>
    <row r="21" spans="1:13" ht="15.75" thickBot="1" x14ac:dyDescent="0.3">
      <c r="A21" s="66"/>
      <c r="B21" s="35"/>
      <c r="C21" s="36"/>
      <c r="D21" s="85"/>
      <c r="E21" s="86"/>
      <c r="F21" s="87"/>
      <c r="G21" s="7"/>
      <c r="H21" s="66"/>
      <c r="I21" s="35"/>
      <c r="J21" s="36"/>
      <c r="K21" s="75"/>
      <c r="L21" s="76"/>
      <c r="M21" s="77"/>
    </row>
    <row r="22" spans="1:13" x14ac:dyDescent="0.25">
      <c r="A22" s="63" t="str">
        <f>IF(C10&lt;&gt;"",TEXT($C$10-11,"mm/dd")&amp;CHAR(10)&amp;" Sunday","")</f>
        <v/>
      </c>
      <c r="B22" s="29"/>
      <c r="C22" s="30"/>
      <c r="D22" s="82"/>
      <c r="E22" s="83"/>
      <c r="F22" s="84"/>
      <c r="G22" s="9"/>
      <c r="H22" s="63" t="str">
        <f>IF(C10&lt;&gt;"",TEXT($C$10-4,"mm/dd")&amp;CHAR(10)&amp;" Sunday","")</f>
        <v/>
      </c>
      <c r="I22" s="29"/>
      <c r="J22" s="30"/>
      <c r="K22" s="69"/>
      <c r="L22" s="70"/>
      <c r="M22" s="71"/>
    </row>
    <row r="23" spans="1:13" x14ac:dyDescent="0.25">
      <c r="A23" s="64"/>
      <c r="B23" s="37"/>
      <c r="C23" s="38"/>
      <c r="D23" s="85"/>
      <c r="E23" s="86"/>
      <c r="F23" s="87"/>
      <c r="G23" s="9"/>
      <c r="H23" s="64"/>
      <c r="I23" s="37"/>
      <c r="J23" s="38"/>
      <c r="K23" s="72"/>
      <c r="L23" s="73"/>
      <c r="M23" s="74"/>
    </row>
    <row r="24" spans="1:13" x14ac:dyDescent="0.25">
      <c r="A24" s="65"/>
      <c r="B24" s="31"/>
      <c r="C24" s="32"/>
      <c r="D24" s="85"/>
      <c r="E24" s="86"/>
      <c r="F24" s="87"/>
      <c r="G24" s="7"/>
      <c r="H24" s="65"/>
      <c r="I24" s="31"/>
      <c r="J24" s="32"/>
      <c r="K24" s="72"/>
      <c r="L24" s="73"/>
      <c r="M24" s="74"/>
    </row>
    <row r="25" spans="1:13" ht="15.75" thickBot="1" x14ac:dyDescent="0.3">
      <c r="A25" s="66"/>
      <c r="B25" s="35"/>
      <c r="C25" s="36"/>
      <c r="D25" s="85"/>
      <c r="E25" s="86"/>
      <c r="F25" s="87"/>
      <c r="G25" s="7"/>
      <c r="H25" s="66"/>
      <c r="I25" s="35"/>
      <c r="J25" s="36"/>
      <c r="K25" s="75"/>
      <c r="L25" s="76"/>
      <c r="M25" s="77"/>
    </row>
    <row r="26" spans="1:13" x14ac:dyDescent="0.25">
      <c r="A26" s="63" t="str">
        <f>IF(C10&lt;&gt;"",TEXT($C$10-10,"mm/dd")&amp;CHAR(10)&amp;" Monday","")</f>
        <v/>
      </c>
      <c r="B26" s="29"/>
      <c r="C26" s="30"/>
      <c r="D26" s="82"/>
      <c r="E26" s="83"/>
      <c r="F26" s="84"/>
      <c r="G26" s="10"/>
      <c r="H26" s="63" t="str">
        <f>IF(C10&lt;&gt;"",TEXT($C$10-3,"mm/dd")&amp;CHAR(10)&amp;" Monday","")</f>
        <v/>
      </c>
      <c r="I26" s="29"/>
      <c r="J26" s="30"/>
      <c r="K26" s="69"/>
      <c r="L26" s="70"/>
      <c r="M26" s="71"/>
    </row>
    <row r="27" spans="1:13" x14ac:dyDescent="0.25">
      <c r="A27" s="64"/>
      <c r="B27" s="37"/>
      <c r="C27" s="38"/>
      <c r="D27" s="85"/>
      <c r="E27" s="86"/>
      <c r="F27" s="87"/>
      <c r="G27" s="10"/>
      <c r="H27" s="64"/>
      <c r="I27" s="37"/>
      <c r="J27" s="38"/>
      <c r="K27" s="72"/>
      <c r="L27" s="73"/>
      <c r="M27" s="74"/>
    </row>
    <row r="28" spans="1:13" x14ac:dyDescent="0.25">
      <c r="A28" s="65"/>
      <c r="B28" s="31"/>
      <c r="C28" s="32"/>
      <c r="D28" s="85"/>
      <c r="E28" s="86"/>
      <c r="F28" s="87"/>
      <c r="G28" s="10"/>
      <c r="H28" s="65"/>
      <c r="I28" s="31"/>
      <c r="J28" s="32"/>
      <c r="K28" s="72"/>
      <c r="L28" s="73"/>
      <c r="M28" s="74"/>
    </row>
    <row r="29" spans="1:13" ht="15.75" thickBot="1" x14ac:dyDescent="0.3">
      <c r="A29" s="66"/>
      <c r="B29" s="35"/>
      <c r="C29" s="36"/>
      <c r="D29" s="85"/>
      <c r="E29" s="86"/>
      <c r="F29" s="87"/>
      <c r="G29" s="10"/>
      <c r="H29" s="66"/>
      <c r="I29" s="35"/>
      <c r="J29" s="36"/>
      <c r="K29" s="75"/>
      <c r="L29" s="76"/>
      <c r="M29" s="77"/>
    </row>
    <row r="30" spans="1:13" x14ac:dyDescent="0.25">
      <c r="A30" s="63" t="str">
        <f>IF(C10&lt;&gt;"",TEXT($C$10-9,"mm/dd")&amp;CHAR(10)&amp;" Tuesday","")</f>
        <v/>
      </c>
      <c r="B30" s="37"/>
      <c r="C30" s="38"/>
      <c r="D30" s="82"/>
      <c r="E30" s="83"/>
      <c r="F30" s="84"/>
      <c r="G30" s="10"/>
      <c r="H30" s="63" t="str">
        <f>IF(C10&lt;&gt;"",TEXT($C$10-2,"mm/dd")&amp;CHAR(10)&amp;" Tuesday","")</f>
        <v/>
      </c>
      <c r="I30" s="29"/>
      <c r="J30" s="30"/>
      <c r="K30" s="69"/>
      <c r="L30" s="70"/>
      <c r="M30" s="71"/>
    </row>
    <row r="31" spans="1:13" x14ac:dyDescent="0.25">
      <c r="A31" s="64"/>
      <c r="B31" s="37"/>
      <c r="C31" s="38"/>
      <c r="D31" s="85"/>
      <c r="E31" s="86"/>
      <c r="F31" s="87"/>
      <c r="G31" s="10"/>
      <c r="H31" s="64"/>
      <c r="I31" s="37"/>
      <c r="J31" s="38"/>
      <c r="K31" s="72"/>
      <c r="L31" s="73"/>
      <c r="M31" s="74"/>
    </row>
    <row r="32" spans="1:13" x14ac:dyDescent="0.25">
      <c r="A32" s="65"/>
      <c r="B32" s="31"/>
      <c r="C32" s="32"/>
      <c r="D32" s="85"/>
      <c r="E32" s="86"/>
      <c r="F32" s="87"/>
      <c r="G32" s="10"/>
      <c r="H32" s="65"/>
      <c r="I32" s="31"/>
      <c r="J32" s="32"/>
      <c r="K32" s="72"/>
      <c r="L32" s="73"/>
      <c r="M32" s="74"/>
    </row>
    <row r="33" spans="1:13" ht="15.75" thickBot="1" x14ac:dyDescent="0.3">
      <c r="A33" s="66"/>
      <c r="B33" s="33"/>
      <c r="C33" s="34"/>
      <c r="D33" s="88"/>
      <c r="E33" s="89"/>
      <c r="F33" s="90"/>
      <c r="G33" s="10"/>
      <c r="H33" s="66"/>
      <c r="I33" s="35"/>
      <c r="J33" s="36"/>
      <c r="K33" s="75"/>
      <c r="L33" s="76"/>
      <c r="M33" s="77"/>
    </row>
    <row r="34" spans="1:13" x14ac:dyDescent="0.25">
      <c r="A34" s="63" t="str">
        <f>IF(C10&lt;&gt;"",TEXT($C$10-8,"mm/dd")&amp;CHAR(10)&amp;" Wednesday","")</f>
        <v/>
      </c>
      <c r="B34" s="29"/>
      <c r="C34" s="30"/>
      <c r="D34" s="85"/>
      <c r="E34" s="86"/>
      <c r="F34" s="87"/>
      <c r="G34" s="10"/>
      <c r="H34" s="63" t="str">
        <f>IF(C10&lt;&gt;"",TEXT($C$10-1,"mm/dd")&amp;CHAR(10)&amp;" Wednesday","")</f>
        <v/>
      </c>
      <c r="I34" s="29"/>
      <c r="J34" s="30"/>
      <c r="K34" s="69"/>
      <c r="L34" s="70"/>
      <c r="M34" s="71"/>
    </row>
    <row r="35" spans="1:13" x14ac:dyDescent="0.25">
      <c r="A35" s="64"/>
      <c r="B35" s="37"/>
      <c r="C35" s="38"/>
      <c r="D35" s="85"/>
      <c r="E35" s="86"/>
      <c r="F35" s="87"/>
      <c r="G35" s="10"/>
      <c r="H35" s="64"/>
      <c r="I35" s="37"/>
      <c r="J35" s="38"/>
      <c r="K35" s="72"/>
      <c r="L35" s="73"/>
      <c r="M35" s="74"/>
    </row>
    <row r="36" spans="1:13" x14ac:dyDescent="0.25">
      <c r="A36" s="65"/>
      <c r="B36" s="31"/>
      <c r="C36" s="32"/>
      <c r="D36" s="85"/>
      <c r="E36" s="86"/>
      <c r="F36" s="87"/>
      <c r="G36" s="10"/>
      <c r="H36" s="65"/>
      <c r="I36" s="31"/>
      <c r="J36" s="32"/>
      <c r="K36" s="72"/>
      <c r="L36" s="73"/>
      <c r="M36" s="74"/>
    </row>
    <row r="37" spans="1:13" ht="15.75" thickBot="1" x14ac:dyDescent="0.3">
      <c r="A37" s="66"/>
      <c r="B37" s="35"/>
      <c r="C37" s="36"/>
      <c r="D37" s="88"/>
      <c r="E37" s="89"/>
      <c r="F37" s="90"/>
      <c r="G37" s="10"/>
      <c r="H37" s="66"/>
      <c r="I37" s="35"/>
      <c r="J37" s="36"/>
      <c r="K37" s="75"/>
      <c r="L37" s="76"/>
      <c r="M37" s="77"/>
    </row>
    <row r="38" spans="1:13" x14ac:dyDescent="0.25">
      <c r="A38" s="114" t="str">
        <f>IF(C10&lt;&gt;"",TEXT($C$10-7,"mm/dd")&amp;CHAR(10)&amp;" Thursday","")</f>
        <v/>
      </c>
      <c r="B38" s="29"/>
      <c r="C38" s="30"/>
      <c r="D38" s="85"/>
      <c r="E38" s="86"/>
      <c r="F38" s="87"/>
      <c r="G38" s="10"/>
      <c r="H38" s="63" t="str">
        <f>IF(C10&lt;&gt;"",TEXT($C$10,"mm/dd")&amp;CHAR(10)&amp;" Thursday","")</f>
        <v/>
      </c>
      <c r="I38" s="37"/>
      <c r="J38" s="38"/>
      <c r="K38" s="69"/>
      <c r="L38" s="70"/>
      <c r="M38" s="71"/>
    </row>
    <row r="39" spans="1:13" x14ac:dyDescent="0.25">
      <c r="A39" s="115"/>
      <c r="B39" s="37"/>
      <c r="C39" s="38"/>
      <c r="D39" s="85"/>
      <c r="E39" s="86"/>
      <c r="F39" s="87"/>
      <c r="G39" s="10"/>
      <c r="H39" s="64"/>
      <c r="I39" s="37"/>
      <c r="J39" s="38"/>
      <c r="K39" s="72"/>
      <c r="L39" s="73"/>
      <c r="M39" s="74"/>
    </row>
    <row r="40" spans="1:13" x14ac:dyDescent="0.25">
      <c r="A40" s="116"/>
      <c r="B40" s="31"/>
      <c r="C40" s="32"/>
      <c r="D40" s="85"/>
      <c r="E40" s="86"/>
      <c r="F40" s="87"/>
      <c r="G40" s="10"/>
      <c r="H40" s="65"/>
      <c r="I40" s="31"/>
      <c r="J40" s="32"/>
      <c r="K40" s="72"/>
      <c r="L40" s="73"/>
      <c r="M40" s="74"/>
    </row>
    <row r="41" spans="1:13" ht="15.75" thickBot="1" x14ac:dyDescent="0.3">
      <c r="A41" s="117"/>
      <c r="B41" s="35"/>
      <c r="C41" s="36"/>
      <c r="D41" s="88"/>
      <c r="E41" s="89"/>
      <c r="F41" s="90"/>
      <c r="G41" s="10"/>
      <c r="H41" s="66"/>
      <c r="I41" s="35"/>
      <c r="J41" s="36"/>
      <c r="K41" s="75"/>
      <c r="L41" s="76"/>
      <c r="M41" s="77"/>
    </row>
    <row r="42" spans="1:13" ht="21.75" customHeight="1" x14ac:dyDescent="0.25">
      <c r="A42" s="17"/>
      <c r="B42" s="9"/>
      <c r="C42" s="21"/>
      <c r="D42" s="22"/>
      <c r="E42" s="22"/>
      <c r="F42" s="22"/>
      <c r="G42" s="10"/>
      <c r="H42" s="119" t="s">
        <v>41</v>
      </c>
      <c r="I42" s="119"/>
      <c r="J42" s="119"/>
      <c r="K42" s="113">
        <f>P5+P6+P7+P8+P9+P11+P13</f>
        <v>0</v>
      </c>
      <c r="L42" s="113"/>
      <c r="M42" s="17"/>
    </row>
    <row r="43" spans="1:13" x14ac:dyDescent="0.25">
      <c r="A43" s="78" t="s">
        <v>9</v>
      </c>
      <c r="B43" s="78"/>
      <c r="C43" s="78"/>
      <c r="D43" s="78"/>
      <c r="E43" s="78"/>
      <c r="F43" s="78"/>
      <c r="G43" s="11"/>
      <c r="H43" s="93" t="s">
        <v>0</v>
      </c>
      <c r="I43" s="94"/>
      <c r="J43" s="95"/>
      <c r="K43" s="78" t="s">
        <v>1</v>
      </c>
      <c r="L43" s="78"/>
      <c r="M43" s="78"/>
    </row>
    <row r="44" spans="1:13" ht="15" customHeight="1" x14ac:dyDescent="0.25">
      <c r="A44" s="97"/>
      <c r="B44" s="98"/>
      <c r="C44" s="98"/>
      <c r="D44" s="98"/>
      <c r="E44" s="98"/>
      <c r="F44" s="99"/>
      <c r="G44" s="18"/>
      <c r="H44" s="106"/>
      <c r="I44" s="107"/>
      <c r="J44" s="108"/>
      <c r="K44" s="92"/>
      <c r="L44" s="92"/>
      <c r="M44" s="92"/>
    </row>
    <row r="45" spans="1:13" x14ac:dyDescent="0.25">
      <c r="A45" s="100"/>
      <c r="B45" s="101"/>
      <c r="C45" s="101"/>
      <c r="D45" s="101"/>
      <c r="E45" s="101"/>
      <c r="F45" s="102"/>
      <c r="G45" s="18"/>
      <c r="H45" s="109"/>
      <c r="I45" s="110"/>
      <c r="J45" s="111"/>
      <c r="K45" s="92"/>
      <c r="L45" s="92"/>
      <c r="M45" s="92"/>
    </row>
    <row r="46" spans="1:13" x14ac:dyDescent="0.25">
      <c r="A46" s="103"/>
      <c r="B46" s="104"/>
      <c r="C46" s="104"/>
      <c r="D46" s="104"/>
      <c r="E46" s="104"/>
      <c r="F46" s="105"/>
      <c r="G46" s="18"/>
    </row>
    <row r="47" spans="1:13" ht="12.75" customHeight="1" x14ac:dyDescent="0.25">
      <c r="H47" s="93" t="s">
        <v>7</v>
      </c>
      <c r="I47" s="94"/>
      <c r="J47" s="95"/>
      <c r="K47" s="78" t="s">
        <v>1</v>
      </c>
      <c r="L47" s="78"/>
      <c r="M47" s="78"/>
    </row>
    <row r="48" spans="1:13" ht="15" customHeight="1" x14ac:dyDescent="0.25">
      <c r="A48" s="78" t="s">
        <v>10</v>
      </c>
      <c r="B48" s="78"/>
      <c r="C48" s="78"/>
      <c r="D48" s="78"/>
      <c r="E48" s="78"/>
      <c r="F48" s="78"/>
      <c r="G48" s="11"/>
      <c r="H48" s="106"/>
      <c r="I48" s="107"/>
      <c r="J48" s="108"/>
      <c r="K48" s="92"/>
      <c r="L48" s="92"/>
      <c r="M48" s="92"/>
    </row>
    <row r="49" spans="1:18" x14ac:dyDescent="0.25">
      <c r="A49" s="23" t="s">
        <v>18</v>
      </c>
      <c r="B49" s="27" t="s">
        <v>19</v>
      </c>
      <c r="C49" s="112" t="s">
        <v>20</v>
      </c>
      <c r="D49" s="112"/>
      <c r="E49" s="112"/>
      <c r="F49" s="112"/>
      <c r="G49" s="6"/>
      <c r="H49" s="109"/>
      <c r="I49" s="110"/>
      <c r="J49" s="111"/>
      <c r="K49" s="92"/>
      <c r="L49" s="92"/>
      <c r="M49" s="92"/>
    </row>
    <row r="50" spans="1:18" ht="15" customHeight="1" x14ac:dyDescent="0.25">
      <c r="A50" s="5"/>
      <c r="B50" s="16"/>
      <c r="C50" s="96"/>
      <c r="D50" s="96"/>
      <c r="E50" s="96"/>
      <c r="F50" s="96"/>
      <c r="G50" s="6"/>
      <c r="I50" s="28"/>
      <c r="J50" s="28"/>
      <c r="K50" s="28"/>
      <c r="L50" s="28"/>
      <c r="M50" s="28"/>
    </row>
    <row r="51" spans="1:18" x14ac:dyDescent="0.25">
      <c r="A51" s="91" t="s">
        <v>6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12"/>
      <c r="O51" s="12"/>
      <c r="P51" s="51"/>
      <c r="Q51" s="12"/>
      <c r="R51" s="12"/>
    </row>
    <row r="53" spans="1:18" x14ac:dyDescent="0.25">
      <c r="A53" s="11"/>
      <c r="B53" s="11"/>
      <c r="C53" s="11"/>
      <c r="D53" s="11"/>
    </row>
  </sheetData>
  <sheetProtection sheet="1" objects="1" scenarios="1"/>
  <mergeCells count="68">
    <mergeCell ref="K42:L42"/>
    <mergeCell ref="A4:B4"/>
    <mergeCell ref="C5:F5"/>
    <mergeCell ref="C6:F6"/>
    <mergeCell ref="A38:A41"/>
    <mergeCell ref="A6:B6"/>
    <mergeCell ref="A7:B7"/>
    <mergeCell ref="C7:F7"/>
    <mergeCell ref="A22:A25"/>
    <mergeCell ref="A26:A29"/>
    <mergeCell ref="A30:A33"/>
    <mergeCell ref="H14:H17"/>
    <mergeCell ref="H18:H21"/>
    <mergeCell ref="H42:J42"/>
    <mergeCell ref="K13:M13"/>
    <mergeCell ref="K14:M17"/>
    <mergeCell ref="C50:F50"/>
    <mergeCell ref="A48:F48"/>
    <mergeCell ref="A44:F46"/>
    <mergeCell ref="H47:J47"/>
    <mergeCell ref="H44:J45"/>
    <mergeCell ref="H48:J49"/>
    <mergeCell ref="C49:F49"/>
    <mergeCell ref="A51:M51"/>
    <mergeCell ref="A18:A21"/>
    <mergeCell ref="H22:H25"/>
    <mergeCell ref="H26:H29"/>
    <mergeCell ref="A34:A37"/>
    <mergeCell ref="H30:H33"/>
    <mergeCell ref="H34:H37"/>
    <mergeCell ref="K18:M21"/>
    <mergeCell ref="K22:M25"/>
    <mergeCell ref="K34:M37"/>
    <mergeCell ref="K38:M41"/>
    <mergeCell ref="K43:M43"/>
    <mergeCell ref="K44:M45"/>
    <mergeCell ref="K47:M47"/>
    <mergeCell ref="K48:M49"/>
    <mergeCell ref="H43:J43"/>
    <mergeCell ref="A43:F43"/>
    <mergeCell ref="D13:F13"/>
    <mergeCell ref="D14:F17"/>
    <mergeCell ref="D18:F21"/>
    <mergeCell ref="D22:F25"/>
    <mergeCell ref="D26:F29"/>
    <mergeCell ref="D30:F33"/>
    <mergeCell ref="D34:F37"/>
    <mergeCell ref="D38:F41"/>
    <mergeCell ref="H38:H41"/>
    <mergeCell ref="A14:A17"/>
    <mergeCell ref="K26:M29"/>
    <mergeCell ref="K30:M33"/>
    <mergeCell ref="H4:L4"/>
    <mergeCell ref="K10:L10"/>
    <mergeCell ref="H11:L11"/>
    <mergeCell ref="A1:M1"/>
    <mergeCell ref="C10:D10"/>
    <mergeCell ref="C9:D9"/>
    <mergeCell ref="A9:B9"/>
    <mergeCell ref="A10:B10"/>
    <mergeCell ref="A2:M2"/>
    <mergeCell ref="A5:B5"/>
    <mergeCell ref="C4:F4"/>
    <mergeCell ref="K5:L5"/>
    <mergeCell ref="K6:L6"/>
    <mergeCell ref="K7:L7"/>
    <mergeCell ref="K8:L8"/>
    <mergeCell ref="K9:L9"/>
  </mergeCells>
  <conditionalFormatting sqref="K6:L10">
    <cfRule type="cellIs" dxfId="0" priority="1" operator="lessThan">
      <formula>0</formula>
    </cfRule>
  </conditionalFormatting>
  <dataValidations count="2">
    <dataValidation allowBlank="1" showInputMessage="1" showErrorMessage="1" promptTitle="Time Reporting Code Definitions" prompt="REG = Regular_x000a_VAC = Vacation_x000a_PL = Personal Leave_x000a_HOL = Holiday (not worked)_x000a_HCU = Holiday Accrued Time Used_x000a_HWCE = Holiday Worked and Accrued_x000a_SICK = Sick_x000a_CCE = Comp Time Earned (AAUP only)_x000a_CU = Comp Time Used (AAUP only)" sqref="J13 C13"/>
    <dataValidation type="list" allowBlank="1" showInputMessage="1" showErrorMessage="1" sqref="C14:C41 J14:J41">
      <formula1>$O$4:$O$13</formula1>
    </dataValidation>
  </dataValidations>
  <printOptions horizontalCentered="1" verticalCentered="1"/>
  <pageMargins left="0.25" right="0.25" top="0.25" bottom="0.25" header="0" footer="0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Manual Timesheet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Jodoin, Seth</dc:creator>
  <cp:lastModifiedBy>Jodoin, Seth</cp:lastModifiedBy>
  <cp:lastPrinted>2020-01-10T21:48:21Z</cp:lastPrinted>
  <dcterms:created xsi:type="dcterms:W3CDTF">2018-05-08T19:32:00Z</dcterms:created>
  <dcterms:modified xsi:type="dcterms:W3CDTF">2020-01-17T18:47:15Z</dcterms:modified>
</cp:coreProperties>
</file>